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M31" i="1"/>
  <c r="M33" i="1"/>
  <c r="M27" i="1"/>
  <c r="M26" i="1"/>
  <c r="M25" i="1"/>
  <c r="M28" i="1"/>
  <c r="L36" i="1"/>
  <c r="L35" i="1"/>
  <c r="P4" i="1"/>
  <c r="P5" i="1"/>
  <c r="P6" i="1"/>
  <c r="P3" i="1"/>
  <c r="O4" i="1"/>
  <c r="O5" i="1"/>
  <c r="O6" i="1"/>
  <c r="O3" i="1"/>
  <c r="N4" i="1"/>
  <c r="N5" i="1"/>
  <c r="N6" i="1"/>
  <c r="N3" i="1"/>
  <c r="M4" i="1"/>
  <c r="M5" i="1"/>
  <c r="M6" i="1"/>
  <c r="M3" i="1"/>
  <c r="N31" i="1" l="1"/>
  <c r="N33" i="1"/>
  <c r="M22" i="1"/>
  <c r="M17" i="1"/>
  <c r="M10" i="1" a="1"/>
  <c r="M11" i="1" s="1"/>
  <c r="E26" i="1" a="1"/>
  <c r="G26" i="1" s="1"/>
  <c r="A31" i="1" a="1"/>
  <c r="C31" i="1" s="1"/>
  <c r="A26" i="1" a="1"/>
  <c r="A26" i="1" s="1"/>
  <c r="M10" i="1" l="1"/>
  <c r="M12" i="1"/>
  <c r="H28" i="1"/>
  <c r="H26" i="1"/>
  <c r="F28" i="1"/>
  <c r="F26" i="1"/>
  <c r="E28" i="1"/>
  <c r="E26" i="1"/>
  <c r="H27" i="1"/>
  <c r="G27" i="1"/>
  <c r="F27" i="1"/>
  <c r="E27" i="1"/>
  <c r="G28" i="1"/>
  <c r="A31" i="1"/>
  <c r="A33" i="1"/>
  <c r="C32" i="1"/>
  <c r="B32" i="1"/>
  <c r="B31" i="1"/>
  <c r="C33" i="1"/>
  <c r="B33" i="1"/>
  <c r="A32" i="1"/>
  <c r="B28" i="1"/>
  <c r="A27" i="1"/>
  <c r="C26" i="1"/>
  <c r="A28" i="1"/>
  <c r="C27" i="1"/>
  <c r="B27" i="1"/>
  <c r="B26" i="1"/>
  <c r="C28" i="1"/>
</calcChain>
</file>

<file path=xl/sharedStrings.xml><?xml version="1.0" encoding="utf-8"?>
<sst xmlns="http://schemas.openxmlformats.org/spreadsheetml/2006/main" count="45" uniqueCount="37">
  <si>
    <t>Вариант 5</t>
  </si>
  <si>
    <t>Y</t>
  </si>
  <si>
    <t>Q</t>
  </si>
  <si>
    <t>C</t>
  </si>
  <si>
    <t>b1</t>
  </si>
  <si>
    <t>b2</t>
  </si>
  <si>
    <t>b3</t>
  </si>
  <si>
    <t>X</t>
  </si>
  <si>
    <t>X'</t>
  </si>
  <si>
    <t>X'X</t>
  </si>
  <si>
    <t>(X'X)^-1</t>
  </si>
  <si>
    <t>Const</t>
  </si>
  <si>
    <t>(X'X)^-1 * X'</t>
  </si>
  <si>
    <t>b</t>
  </si>
  <si>
    <t>1. Оценки параметров</t>
  </si>
  <si>
    <t>2. Прогноз выпуска при Q = 54 C = 25</t>
  </si>
  <si>
    <t xml:space="preserve">Y = </t>
  </si>
  <si>
    <t xml:space="preserve">Q = </t>
  </si>
  <si>
    <t xml:space="preserve">C = </t>
  </si>
  <si>
    <t>3. Оценка при C += 5</t>
  </si>
  <si>
    <t>4. Оценка дисперсии</t>
  </si>
  <si>
    <t>Y^</t>
  </si>
  <si>
    <t>s^2 =</t>
  </si>
  <si>
    <t>sb1</t>
  </si>
  <si>
    <t>sb2</t>
  </si>
  <si>
    <t>sb3</t>
  </si>
  <si>
    <t>5. Дов. Интервал b2</t>
  </si>
  <si>
    <t xml:space="preserve">tc = </t>
  </si>
  <si>
    <t>интрвал</t>
  </si>
  <si>
    <t>6. H0: b2=</t>
  </si>
  <si>
    <t xml:space="preserve">t = </t>
  </si>
  <si>
    <t>7. Коэффициенты детерменации</t>
  </si>
  <si>
    <t>Ycp</t>
  </si>
  <si>
    <t>R^2 =</t>
  </si>
  <si>
    <t>Y^-Ycp</t>
  </si>
  <si>
    <t>Y-Ycp</t>
  </si>
  <si>
    <t>R^2adj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</si>
</sst>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266701</xdr:colOff>
      <xdr:row>16</xdr:row>
      <xdr:rowOff>159383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4984750" cy="31057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9</xdr:col>
      <xdr:colOff>437507</xdr:colOff>
      <xdr:row>4</xdr:row>
      <xdr:rowOff>149114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0"/>
          <a:ext cx="5142857" cy="885714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4</xdr:row>
      <xdr:rowOff>158750</xdr:rowOff>
    </xdr:from>
    <xdr:to>
      <xdr:col>6</xdr:col>
      <xdr:colOff>561629</xdr:colOff>
      <xdr:row>9</xdr:row>
      <xdr:rowOff>28476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895350"/>
          <a:ext cx="2771429" cy="7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2"/>
  <sheetViews>
    <sheetView tabSelected="1" topLeftCell="A24" workbookViewId="0">
      <selection activeCell="O36" sqref="O36"/>
    </sheetView>
  </sheetViews>
  <sheetFormatPr defaultRowHeight="14.5" x14ac:dyDescent="0.35"/>
  <cols>
    <col min="6" max="6" width="12.453125" bestFit="1" customWidth="1"/>
    <col min="7" max="7" width="11.453125" bestFit="1" customWidth="1"/>
    <col min="8" max="8" width="12.453125" bestFit="1" customWidth="1"/>
  </cols>
  <sheetData>
    <row r="2" spans="8:16" x14ac:dyDescent="0.35">
      <c r="H2" s="5"/>
      <c r="I2" s="5" t="s">
        <v>1</v>
      </c>
      <c r="J2" s="5" t="s">
        <v>2</v>
      </c>
      <c r="K2" s="5" t="s">
        <v>3</v>
      </c>
      <c r="M2" s="5" t="s">
        <v>21</v>
      </c>
      <c r="N2" s="5" t="s">
        <v>32</v>
      </c>
      <c r="O2" s="7" t="s">
        <v>34</v>
      </c>
      <c r="P2" s="7" t="s">
        <v>35</v>
      </c>
    </row>
    <row r="3" spans="8:16" x14ac:dyDescent="0.35">
      <c r="H3" s="5">
        <v>1</v>
      </c>
      <c r="I3" s="5">
        <v>51</v>
      </c>
      <c r="J3" s="5">
        <v>50</v>
      </c>
      <c r="K3" s="5">
        <v>29</v>
      </c>
      <c r="M3" s="5">
        <f>$M$10+$M$11*J3+$M$12*K3</f>
        <v>51.34615384614834</v>
      </c>
      <c r="N3" s="5">
        <f>AVERAGE($I$3:$I$6)</f>
        <v>52</v>
      </c>
      <c r="O3" s="5">
        <f>M3-N3</f>
        <v>-0.65384615385166001</v>
      </c>
      <c r="P3" s="5">
        <f>I3-N3</f>
        <v>-1</v>
      </c>
    </row>
    <row r="4" spans="8:16" x14ac:dyDescent="0.35">
      <c r="H4" s="5">
        <v>2</v>
      </c>
      <c r="I4" s="5">
        <v>52</v>
      </c>
      <c r="J4" s="5">
        <v>54</v>
      </c>
      <c r="K4" s="5">
        <v>25</v>
      </c>
      <c r="M4" s="5">
        <f>$M$10+$M$11*J4+$M$12*K4</f>
        <v>53.03846153845673</v>
      </c>
      <c r="N4" s="5">
        <f t="shared" ref="N4:N6" si="0">AVERAGE($I$3:$I$6)</f>
        <v>52</v>
      </c>
      <c r="O4" s="5">
        <f t="shared" ref="O4:O6" si="1">M4-N4</f>
        <v>1.0384615384567297</v>
      </c>
      <c r="P4" s="5">
        <f t="shared" ref="P4:P6" si="2">I4-N4</f>
        <v>0</v>
      </c>
    </row>
    <row r="5" spans="8:16" x14ac:dyDescent="0.35">
      <c r="H5" s="5">
        <v>3</v>
      </c>
      <c r="I5" s="5">
        <v>54</v>
      </c>
      <c r="J5" s="5">
        <v>53</v>
      </c>
      <c r="K5" s="5">
        <v>26</v>
      </c>
      <c r="M5" s="5">
        <f>$M$10+$M$11*J5+$M$12*K5</f>
        <v>52.615384615379632</v>
      </c>
      <c r="N5" s="5">
        <f t="shared" si="0"/>
        <v>52</v>
      </c>
      <c r="O5" s="5">
        <f t="shared" si="1"/>
        <v>0.61538461537963229</v>
      </c>
      <c r="P5" s="5">
        <f t="shared" si="2"/>
        <v>2</v>
      </c>
    </row>
    <row r="6" spans="8:16" x14ac:dyDescent="0.35">
      <c r="H6" s="5">
        <v>4</v>
      </c>
      <c r="I6" s="5">
        <v>51</v>
      </c>
      <c r="J6" s="5">
        <v>50</v>
      </c>
      <c r="K6" s="5">
        <v>25</v>
      </c>
      <c r="M6" s="5">
        <f>$M$10+$M$11*J6+$M$12*K6</f>
        <v>50.999999999994543</v>
      </c>
      <c r="N6" s="5">
        <f t="shared" si="0"/>
        <v>52</v>
      </c>
      <c r="O6" s="5">
        <f t="shared" si="1"/>
        <v>-1.000000000005457</v>
      </c>
      <c r="P6" s="5">
        <f t="shared" si="2"/>
        <v>-1</v>
      </c>
    </row>
    <row r="8" spans="8:16" x14ac:dyDescent="0.35">
      <c r="K8" t="s">
        <v>14</v>
      </c>
    </row>
    <row r="9" spans="8:16" x14ac:dyDescent="0.35">
      <c r="L9" s="8" t="s">
        <v>13</v>
      </c>
      <c r="M9" s="9"/>
    </row>
    <row r="10" spans="8:16" x14ac:dyDescent="0.35">
      <c r="L10" s="5" t="s">
        <v>4</v>
      </c>
      <c r="M10" s="5">
        <f t="array" ref="M10:M12">MMULT(E26:H28,I3:I6)</f>
        <v>23.355769230755982</v>
      </c>
    </row>
    <row r="11" spans="8:16" x14ac:dyDescent="0.35">
      <c r="L11" s="5" t="s">
        <v>5</v>
      </c>
      <c r="M11" s="5">
        <v>0.50961538461554667</v>
      </c>
    </row>
    <row r="12" spans="8:16" x14ac:dyDescent="0.35">
      <c r="L12" s="7" t="s">
        <v>6</v>
      </c>
      <c r="M12" s="5">
        <v>8.6538461538449241E-2</v>
      </c>
    </row>
    <row r="14" spans="8:16" x14ac:dyDescent="0.35">
      <c r="K14" t="s">
        <v>15</v>
      </c>
    </row>
    <row r="15" spans="8:16" x14ac:dyDescent="0.35">
      <c r="L15" s="5" t="s">
        <v>17</v>
      </c>
      <c r="M15" s="5">
        <v>54</v>
      </c>
    </row>
    <row r="16" spans="8:16" x14ac:dyDescent="0.35">
      <c r="L16" s="5" t="s">
        <v>18</v>
      </c>
      <c r="M16" s="5">
        <v>25</v>
      </c>
    </row>
    <row r="17" spans="1:14" x14ac:dyDescent="0.35">
      <c r="L17" s="5" t="s">
        <v>16</v>
      </c>
      <c r="M17" s="5">
        <f>M10+M11*M15+M12*M16</f>
        <v>53.03846153845673</v>
      </c>
    </row>
    <row r="18" spans="1:14" x14ac:dyDescent="0.35">
      <c r="A18" s="4" t="s">
        <v>7</v>
      </c>
      <c r="B18" s="4"/>
      <c r="C18" s="4"/>
      <c r="D18" s="2"/>
      <c r="E18" s="4" t="s">
        <v>8</v>
      </c>
      <c r="F18" s="4"/>
      <c r="G18" s="4"/>
      <c r="H18" s="4"/>
      <c r="I18" s="4"/>
    </row>
    <row r="19" spans="1:14" x14ac:dyDescent="0.35">
      <c r="A19" s="5" t="s">
        <v>11</v>
      </c>
      <c r="B19" s="5" t="s">
        <v>2</v>
      </c>
      <c r="C19" s="5" t="s">
        <v>3</v>
      </c>
      <c r="E19" s="5" t="s">
        <v>11</v>
      </c>
      <c r="F19" s="5">
        <v>1</v>
      </c>
      <c r="G19" s="5">
        <v>1</v>
      </c>
      <c r="H19" s="5">
        <v>1</v>
      </c>
      <c r="I19" s="5">
        <v>1</v>
      </c>
      <c r="K19" t="s">
        <v>19</v>
      </c>
    </row>
    <row r="20" spans="1:14" x14ac:dyDescent="0.35">
      <c r="A20" s="5">
        <v>1</v>
      </c>
      <c r="B20" s="5">
        <v>50</v>
      </c>
      <c r="C20" s="5">
        <v>29</v>
      </c>
      <c r="E20" s="5" t="s">
        <v>2</v>
      </c>
      <c r="F20" s="5">
        <v>50</v>
      </c>
      <c r="G20" s="5">
        <v>54</v>
      </c>
      <c r="H20" s="5">
        <v>53</v>
      </c>
      <c r="I20" s="5">
        <v>50</v>
      </c>
      <c r="L20" s="5" t="s">
        <v>17</v>
      </c>
      <c r="M20" s="5">
        <v>54</v>
      </c>
    </row>
    <row r="21" spans="1:14" x14ac:dyDescent="0.35">
      <c r="A21" s="5">
        <v>1</v>
      </c>
      <c r="B21" s="5">
        <v>54</v>
      </c>
      <c r="C21" s="5">
        <v>25</v>
      </c>
      <c r="E21" s="5" t="s">
        <v>3</v>
      </c>
      <c r="F21" s="5">
        <v>29</v>
      </c>
      <c r="G21" s="5">
        <v>25</v>
      </c>
      <c r="H21" s="5">
        <v>26</v>
      </c>
      <c r="I21" s="5">
        <v>25</v>
      </c>
      <c r="L21" s="5" t="s">
        <v>18</v>
      </c>
      <c r="M21" s="5">
        <v>30</v>
      </c>
    </row>
    <row r="22" spans="1:14" x14ac:dyDescent="0.35">
      <c r="A22" s="5">
        <v>1</v>
      </c>
      <c r="B22" s="5">
        <v>53</v>
      </c>
      <c r="C22" s="5">
        <v>26</v>
      </c>
      <c r="F22" s="1"/>
      <c r="L22" s="5" t="s">
        <v>16</v>
      </c>
      <c r="M22" s="5">
        <f>M10+M11*M20+M12*M21</f>
        <v>53.471153846148979</v>
      </c>
    </row>
    <row r="23" spans="1:14" x14ac:dyDescent="0.35">
      <c r="A23" s="5">
        <v>1</v>
      </c>
      <c r="B23" s="5">
        <v>50</v>
      </c>
      <c r="C23" s="5">
        <v>25</v>
      </c>
    </row>
    <row r="24" spans="1:14" x14ac:dyDescent="0.35">
      <c r="A24" s="1"/>
      <c r="B24" s="1"/>
      <c r="C24" s="1"/>
      <c r="D24" s="1"/>
      <c r="E24" s="1"/>
      <c r="K24" t="s">
        <v>20</v>
      </c>
    </row>
    <row r="25" spans="1:14" x14ac:dyDescent="0.35">
      <c r="A25" s="4" t="s">
        <v>9</v>
      </c>
      <c r="B25" s="4"/>
      <c r="C25" s="4"/>
      <c r="D25" s="2"/>
      <c r="E25" s="4" t="s">
        <v>12</v>
      </c>
      <c r="F25" s="4"/>
      <c r="G25" s="4"/>
      <c r="H25" s="4"/>
      <c r="K25" s="1"/>
      <c r="L25" s="5" t="s">
        <v>22</v>
      </c>
      <c r="M25" s="5">
        <f>SUMXMY2(M3:M6,I3:I6)/(COUNT(I3:I6)-COUNT(M10:M12))</f>
        <v>3.1153846153846154</v>
      </c>
    </row>
    <row r="26" spans="1:14" x14ac:dyDescent="0.35">
      <c r="A26" s="5">
        <f t="array" ref="A26:C28">MMULT(F19:I21,A20:C23)</f>
        <v>4</v>
      </c>
      <c r="B26" s="5">
        <v>207</v>
      </c>
      <c r="C26" s="5">
        <v>105</v>
      </c>
      <c r="D26" s="1"/>
      <c r="E26" s="5">
        <f t="array" ref="E26:H28">MMULT(A31:C33,F19:I21)</f>
        <v>-4.5673076923081339</v>
      </c>
      <c r="F26" s="5">
        <v>-7.451923076924345</v>
      </c>
      <c r="G26" s="5">
        <v>-6.7307692307703064</v>
      </c>
      <c r="H26" s="5">
        <v>19.750000000002615</v>
      </c>
      <c r="K26" s="1"/>
      <c r="L26" s="7" t="s">
        <v>23</v>
      </c>
      <c r="M26" s="5">
        <f>SQRT(M25*A31)</f>
        <v>39.928943682988574</v>
      </c>
    </row>
    <row r="27" spans="1:14" x14ac:dyDescent="0.35">
      <c r="A27" s="5">
        <v>207</v>
      </c>
      <c r="B27" s="5">
        <v>10725</v>
      </c>
      <c r="C27" s="5">
        <v>5428</v>
      </c>
      <c r="D27" s="1"/>
      <c r="E27" s="5">
        <v>-2.8846153846149303E-2</v>
      </c>
      <c r="F27" s="5">
        <v>0.16346153846155498</v>
      </c>
      <c r="G27" s="5">
        <v>0.11538461538462941</v>
      </c>
      <c r="H27" s="5">
        <v>-0.25000000000003308</v>
      </c>
      <c r="I27" s="1"/>
      <c r="J27" s="1"/>
      <c r="K27" s="1"/>
      <c r="L27" s="7" t="s">
        <v>24</v>
      </c>
      <c r="M27" s="5">
        <f>SQRT(M25*B32)</f>
        <v>0.56747064152616877</v>
      </c>
    </row>
    <row r="28" spans="1:14" x14ac:dyDescent="0.35">
      <c r="A28" s="5">
        <v>105</v>
      </c>
      <c r="B28" s="5">
        <v>5428</v>
      </c>
      <c r="C28" s="5">
        <v>2767</v>
      </c>
      <c r="D28" s="1"/>
      <c r="E28" s="5">
        <v>0.24038461538462119</v>
      </c>
      <c r="F28" s="5">
        <v>-2.8846153846138201E-2</v>
      </c>
      <c r="G28" s="5">
        <v>3.8461538461551648E-2</v>
      </c>
      <c r="H28" s="5">
        <v>-0.25000000000003597</v>
      </c>
      <c r="I28" s="1"/>
      <c r="J28" s="1"/>
      <c r="K28" s="1"/>
      <c r="L28" s="7" t="s">
        <v>25</v>
      </c>
      <c r="M28" s="5">
        <f>SQRT(M25*C33)</f>
        <v>0.61800822939315747</v>
      </c>
    </row>
    <row r="29" spans="1:14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 t="s">
        <v>26</v>
      </c>
    </row>
    <row r="30" spans="1:14" x14ac:dyDescent="0.35">
      <c r="A30" s="4" t="s">
        <v>10</v>
      </c>
      <c r="B30" s="4"/>
      <c r="C30" s="4"/>
      <c r="D30" s="1"/>
      <c r="G30" s="1"/>
      <c r="H30" s="1"/>
      <c r="I30" s="1"/>
      <c r="J30" s="1"/>
      <c r="L30" s="5" t="s">
        <v>27</v>
      </c>
      <c r="M30" s="5">
        <f>_xlfn.T.INV.2T(0.05,COUNT(I3:I6)-COUNT(M10:M12))</f>
        <v>12.706204736174707</v>
      </c>
      <c r="N30" s="5"/>
    </row>
    <row r="31" spans="1:14" x14ac:dyDescent="0.35">
      <c r="A31" s="5">
        <f t="array" ref="A31:C33">MINVERSE(A26:C28)</f>
        <v>511.7572115385322</v>
      </c>
      <c r="B31" s="5">
        <v>-6.8004807692317497</v>
      </c>
      <c r="C31" s="5">
        <v>-6.0793269230776836</v>
      </c>
      <c r="D31" s="1"/>
      <c r="G31" s="1"/>
      <c r="H31" s="1"/>
      <c r="I31" s="1"/>
      <c r="J31" s="2"/>
      <c r="L31" s="5" t="s">
        <v>28</v>
      </c>
      <c r="M31" s="5">
        <f>$M$11-$M$27*M30</f>
        <v>-6.7007827683843582</v>
      </c>
      <c r="N31" s="5">
        <f>$M$11+$M$27*$M$30</f>
        <v>7.7200135376154515</v>
      </c>
    </row>
    <row r="32" spans="1:14" x14ac:dyDescent="0.35">
      <c r="A32" s="5">
        <v>-6.8004807692316573</v>
      </c>
      <c r="B32" s="5">
        <v>0.10336538461539702</v>
      </c>
      <c r="C32" s="5">
        <v>5.5288461538470939E-2</v>
      </c>
      <c r="D32" s="3"/>
      <c r="G32" s="1"/>
      <c r="H32" s="1"/>
      <c r="I32" s="1"/>
      <c r="J32" s="1"/>
      <c r="K32" s="6" t="s">
        <v>29</v>
      </c>
      <c r="L32">
        <v>0</v>
      </c>
    </row>
    <row r="33" spans="1:14" x14ac:dyDescent="0.35">
      <c r="A33" s="5">
        <v>-6.079326923077863</v>
      </c>
      <c r="B33" s="5">
        <v>5.5288461538474422E-2</v>
      </c>
      <c r="C33" s="5">
        <v>0.12259615384616425</v>
      </c>
      <c r="D33" s="1"/>
      <c r="G33" s="1"/>
      <c r="H33" s="1"/>
      <c r="I33" s="1"/>
      <c r="J33" s="1"/>
      <c r="K33" s="1"/>
      <c r="L33" s="5" t="s">
        <v>30</v>
      </c>
      <c r="M33" s="5">
        <f>(M11-L32)/M27</f>
        <v>0.89804713640334799</v>
      </c>
      <c r="N33" t="str">
        <f>IF(M33&gt;M30,"есть основание отклонить H0","нет оснований отклонить H0")</f>
        <v>нет оснований отклонить H0</v>
      </c>
    </row>
    <row r="34" spans="1:14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 t="s">
        <v>31</v>
      </c>
    </row>
    <row r="35" spans="1:14" x14ac:dyDescent="0.35">
      <c r="B35" s="1"/>
      <c r="C35" s="1"/>
      <c r="D35" s="1"/>
      <c r="E35" s="1"/>
      <c r="F35" s="1"/>
      <c r="G35" s="1"/>
      <c r="H35" s="1"/>
      <c r="I35" s="1"/>
      <c r="J35" s="1"/>
      <c r="K35" s="1" t="s">
        <v>33</v>
      </c>
      <c r="L35">
        <f>SUMPRODUCT(O3:O6,O3:O6)/SUMPRODUCT(P3:P6,P3:P6)</f>
        <v>0.48076923076956307</v>
      </c>
    </row>
    <row r="36" spans="1:1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6" t="s">
        <v>36</v>
      </c>
      <c r="L36">
        <f>1-(1-L35)*COUNT(I3:I6)/(COUNT(I3:I6)-COUNT(M10:M12))</f>
        <v>-1.0769230769217479</v>
      </c>
    </row>
    <row r="37" spans="1:1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4" x14ac:dyDescent="0.35">
      <c r="A38" s="3"/>
      <c r="B38" s="3"/>
      <c r="C38" s="3"/>
      <c r="D38" s="3"/>
      <c r="E38" s="1"/>
      <c r="F38" s="1"/>
      <c r="G38" s="1"/>
      <c r="H38" s="1"/>
      <c r="I38" s="1"/>
      <c r="J38" s="1"/>
      <c r="K38" s="1"/>
    </row>
    <row r="39" spans="1:1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4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6">
    <mergeCell ref="A18:C18"/>
    <mergeCell ref="A25:C25"/>
    <mergeCell ref="A30:C30"/>
    <mergeCell ref="E25:H25"/>
    <mergeCell ref="L9:M9"/>
    <mergeCell ref="E18:I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RowHeight="14.5" x14ac:dyDescent="0.35"/>
  <sheetData>
    <row r="1" spans="1:1" x14ac:dyDescent="0.35">
      <c r="A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2020-10-18T00:55:21Z</dcterms:modified>
</cp:coreProperties>
</file>